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codeName="ThisWorkbook"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3 Filing\"/>
    </mc:Choice>
  </mc:AlternateContent>
  <xr:revisionPtr revIDLastSave="18" documentId="8_{9F1DEC9A-A307-48A8-ADCB-5621BA49CCBD}" xr6:coauthVersionLast="47" xr6:coauthVersionMax="47" xr10:uidLastSave="{9B1D0EA7-0E69-4138-9CB9-DB689A7B0686}"/>
  <bookViews>
    <workbookView xWindow="-108" yWindow="-108" windowWidth="23256" windowHeight="12576" xr2:uid="{00000000-000D-0000-FFFF-FFFF00000000}"/>
  </bookViews>
  <sheets>
    <sheet name="Adjustment" sheetId="3" r:id="rId1"/>
  </sheets>
  <definedNames>
    <definedName name="ID" localSheetId="0" hidden="1">"bfded6b3-197c-475f-9e74-4a6338c10bf9"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T7" i="3" s="1"/>
  <c r="U7" i="3" s="1"/>
  <c r="L8" i="3"/>
  <c r="T8" i="3" s="1"/>
  <c r="U8" i="3" s="1"/>
  <c r="L9" i="3"/>
  <c r="L10" i="3"/>
  <c r="L11" i="3"/>
  <c r="L12" i="3"/>
  <c r="L6" i="3"/>
  <c r="T6" i="3" s="1"/>
  <c r="S13" i="3"/>
  <c r="T10" i="3" l="1"/>
  <c r="U10" i="3" s="1"/>
  <c r="T9" i="3"/>
  <c r="U9" i="3" s="1"/>
  <c r="T12" i="3"/>
  <c r="T11" i="3"/>
  <c r="U11" i="3" s="1"/>
  <c r="U6" i="3"/>
  <c r="O7" i="3"/>
  <c r="O8" i="3"/>
  <c r="O9" i="3"/>
  <c r="O10" i="3"/>
  <c r="O11" i="3"/>
  <c r="O12" i="3"/>
  <c r="O6" i="3"/>
  <c r="N7" i="3"/>
  <c r="P7" i="3" s="1"/>
  <c r="Q7" i="3" s="1"/>
  <c r="N8" i="3"/>
  <c r="P8" i="3" s="1"/>
  <c r="Q8" i="3" s="1"/>
  <c r="N9" i="3"/>
  <c r="N10" i="3"/>
  <c r="P10" i="3" s="1"/>
  <c r="Q10" i="3" s="1"/>
  <c r="N11" i="3"/>
  <c r="N12" i="3"/>
  <c r="N6" i="3"/>
  <c r="K13" i="3"/>
  <c r="K15" i="3" s="1"/>
  <c r="J13" i="3"/>
  <c r="J15" i="3" s="1"/>
  <c r="T13" i="3" l="1"/>
  <c r="P9" i="3"/>
  <c r="Q9" i="3" s="1"/>
  <c r="P12" i="3"/>
  <c r="Q12" i="3" s="1"/>
  <c r="P6" i="3"/>
  <c r="Q6" i="3" s="1"/>
  <c r="P11" i="3"/>
  <c r="Q11" i="3" s="1"/>
  <c r="U12" i="3"/>
  <c r="U13" i="3" s="1"/>
</calcChain>
</file>

<file path=xl/sharedStrings.xml><?xml version="1.0" encoding="utf-8"?>
<sst xmlns="http://schemas.openxmlformats.org/spreadsheetml/2006/main" count="20" uniqueCount="20">
  <si>
    <t>MPUC-MPD-1-38 Attachment A</t>
  </si>
  <si>
    <t>Lobby Stock Allocated by District</t>
  </si>
  <si>
    <t>Adjustment Calc</t>
  </si>
  <si>
    <t>Total Lobby Stock Allocated Out</t>
  </si>
  <si>
    <t>Project</t>
  </si>
  <si>
    <t>Task</t>
  </si>
  <si>
    <t>Exp Type</t>
  </si>
  <si>
    <t>Dept</t>
  </si>
  <si>
    <t>Account</t>
  </si>
  <si>
    <t>Growth rate</t>
  </si>
  <si>
    <t>EV/BV</t>
  </si>
  <si>
    <t>1/n</t>
  </si>
  <si>
    <t>Exponentially</t>
  </si>
  <si>
    <t>Minus 1</t>
  </si>
  <si>
    <t>Current Balance</t>
  </si>
  <si>
    <t>New Balance</t>
  </si>
  <si>
    <t>Increase</t>
  </si>
  <si>
    <t>Variance</t>
  </si>
  <si>
    <t>16302 (not a lobby account)</t>
  </si>
  <si>
    <t>Net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</si>
</sst>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/>
    <xf numFmtId="12" fontId="2" fillId="0" borderId="0" xfId="1" applyNumberFormat="1" applyFont="1"/>
    <xf numFmtId="0" fontId="3" fillId="0" borderId="0" xfId="0" applyFont="1"/>
    <xf numFmtId="0" fontId="2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left"/>
    </xf>
    <xf numFmtId="43" fontId="2" fillId="0" borderId="0" xfId="1" applyFont="1" applyAlignment="1">
      <alignment horizontal="left"/>
    </xf>
    <xf numFmtId="10" fontId="2" fillId="0" borderId="0" xfId="2" applyNumberFormat="1" applyFont="1"/>
    <xf numFmtId="0" fontId="2" fillId="0" borderId="0" xfId="1" applyNumberFormat="1" applyFont="1" applyAlignment="1">
      <alignment horizontal="right"/>
    </xf>
    <xf numFmtId="0" fontId="2" fillId="0" borderId="0" xfId="1" applyNumberFormat="1" applyFont="1"/>
    <xf numFmtId="43" fontId="2" fillId="0" borderId="2" xfId="1" applyFont="1" applyBorder="1"/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6FCC4-3AD5-452F-B46F-F056D5EB1FC7}">
  <sheetPr codeName="Sheet3">
    <pageSetUpPr fitToPage="1"/>
  </sheetPr>
  <dimension ref="A1:U20"/>
  <sheetViews>
    <sheetView tabSelected="1" workbookViewId="0">
      <selection activeCell="F10" sqref="F10"/>
    </sheetView>
  </sheetViews>
  <sheetFormatPr defaultColWidth="9.140625" defaultRowHeight="12.75" customHeight="1"/>
  <cols>
    <col min="1" max="2" width="9.140625" style="1" hidden="1" customWidth="1"/>
    <col min="3" max="3" width="26.5703125" style="1" hidden="1" customWidth="1"/>
    <col min="4" max="4" width="3" style="1" customWidth="1"/>
    <col min="5" max="5" width="7.28515625" style="1" bestFit="1" customWidth="1"/>
    <col min="6" max="8" width="9.140625" style="1"/>
    <col min="9" max="9" width="11.28515625" style="1" customWidth="1"/>
    <col min="10" max="10" width="14.7109375" style="1" customWidth="1"/>
    <col min="11" max="11" width="15.28515625" style="1" customWidth="1"/>
    <col min="12" max="12" width="9.140625" style="1"/>
    <col min="13" max="13" width="3.28515625" style="1" customWidth="1"/>
    <col min="14" max="15" width="0" style="1" hidden="1" customWidth="1"/>
    <col min="16" max="16" width="12" style="1" hidden="1" customWidth="1"/>
    <col min="17" max="18" width="0" style="1" hidden="1" customWidth="1"/>
    <col min="19" max="19" width="13.7109375" style="1" bestFit="1" customWidth="1"/>
    <col min="20" max="20" width="11.140625" style="1" bestFit="1" customWidth="1"/>
    <col min="21" max="21" width="11" style="1" bestFit="1" customWidth="1"/>
    <col min="22" max="16384" width="9.140625" style="1"/>
  </cols>
  <sheetData>
    <row r="1" spans="2:21">
      <c r="U1" s="17" t="s">
        <v>0</v>
      </c>
    </row>
    <row r="4" spans="2:21">
      <c r="C4" s="2"/>
      <c r="D4" s="2"/>
      <c r="E4" s="2"/>
      <c r="F4" s="2"/>
      <c r="G4" s="2"/>
      <c r="H4" s="2"/>
      <c r="I4" s="2"/>
      <c r="J4" s="15" t="s">
        <v>1</v>
      </c>
      <c r="K4" s="15"/>
      <c r="S4" s="16" t="s">
        <v>2</v>
      </c>
      <c r="T4" s="16"/>
      <c r="U4" s="16"/>
    </row>
    <row r="5" spans="2:21">
      <c r="C5" s="2" t="s">
        <v>3</v>
      </c>
      <c r="D5" s="2"/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3">
        <v>2016</v>
      </c>
      <c r="K5" s="3">
        <v>2022</v>
      </c>
      <c r="L5" s="4" t="s">
        <v>9</v>
      </c>
      <c r="N5" s="1" t="s">
        <v>10</v>
      </c>
      <c r="O5" s="1" t="s">
        <v>11</v>
      </c>
      <c r="P5" s="1" t="s">
        <v>12</v>
      </c>
      <c r="Q5" s="1" t="s">
        <v>13</v>
      </c>
      <c r="S5" s="7" t="s">
        <v>14</v>
      </c>
      <c r="T5" s="7" t="s">
        <v>15</v>
      </c>
      <c r="U5" s="7" t="s">
        <v>16</v>
      </c>
    </row>
    <row r="6" spans="2:21">
      <c r="B6" s="1">
        <v>2016</v>
      </c>
      <c r="C6" s="2">
        <v>1032392.65</v>
      </c>
      <c r="D6" s="2"/>
      <c r="E6" s="8">
        <v>6403</v>
      </c>
      <c r="F6" s="8">
        <v>620</v>
      </c>
      <c r="G6" s="8">
        <v>7065</v>
      </c>
      <c r="H6" s="8">
        <v>102</v>
      </c>
      <c r="I6" s="8">
        <v>16301</v>
      </c>
      <c r="J6" s="2">
        <v>571278.5</v>
      </c>
      <c r="K6" s="2">
        <v>1414533.39</v>
      </c>
      <c r="L6" s="11">
        <f>(K6-J6)/J6</f>
        <v>1.4760837139853853</v>
      </c>
      <c r="N6" s="1">
        <f>K6/J6</f>
        <v>2.4760837139853851</v>
      </c>
      <c r="O6" s="1">
        <f>1/($K$5-$J$5)</f>
        <v>0.16666666666666666</v>
      </c>
      <c r="P6" s="1">
        <f>+N6^O6</f>
        <v>1.1631281160037068</v>
      </c>
      <c r="Q6" s="1">
        <f>+P6-1</f>
        <v>0.1631281160037068</v>
      </c>
      <c r="S6" s="2">
        <v>65400.01</v>
      </c>
      <c r="T6" s="2">
        <f>ROUND((S6*(L6)+S6),-3)</f>
        <v>162000</v>
      </c>
      <c r="U6" s="2">
        <f>+T6-S6</f>
        <v>96599.989999999991</v>
      </c>
    </row>
    <row r="7" spans="2:21">
      <c r="B7" s="1">
        <v>2017</v>
      </c>
      <c r="C7" s="2">
        <v>1233482.6299999999</v>
      </c>
      <c r="D7" s="2"/>
      <c r="E7" s="8">
        <v>6403</v>
      </c>
      <c r="F7" s="8">
        <v>620</v>
      </c>
      <c r="G7" s="8">
        <v>7070</v>
      </c>
      <c r="H7" s="8">
        <v>302</v>
      </c>
      <c r="I7" s="8">
        <v>16303</v>
      </c>
      <c r="J7" s="2">
        <v>86656.39</v>
      </c>
      <c r="K7" s="2">
        <v>120580.32</v>
      </c>
      <c r="L7" s="11">
        <f t="shared" ref="L7:L12" si="0">(K7-J7)/J7</f>
        <v>0.39147638160324943</v>
      </c>
      <c r="N7" s="1">
        <f t="shared" ref="N7:N12" si="1">K7/J7</f>
        <v>1.3914763816032494</v>
      </c>
      <c r="O7" s="1">
        <f t="shared" ref="O7:O12" si="2">1/($K$5-$J$5)</f>
        <v>0.16666666666666666</v>
      </c>
      <c r="P7" s="1">
        <f t="shared" ref="P7:P12" si="3">+N7^O7</f>
        <v>1.0566049473677122</v>
      </c>
      <c r="Q7" s="1">
        <f t="shared" ref="Q7:Q12" si="4">+P7-1</f>
        <v>5.6604947367712155E-2</v>
      </c>
      <c r="S7" s="2">
        <v>41393.99</v>
      </c>
      <c r="T7" s="2">
        <f t="shared" ref="T7:T12" si="5">ROUND((S7*(L7)+S7),-3)</f>
        <v>58000</v>
      </c>
      <c r="U7" s="2">
        <f t="shared" ref="U7:U12" si="6">+T7-S7</f>
        <v>16606.010000000002</v>
      </c>
    </row>
    <row r="8" spans="2:21">
      <c r="B8" s="1">
        <v>2018</v>
      </c>
      <c r="C8" s="2">
        <v>1316056.18</v>
      </c>
      <c r="D8" s="2"/>
      <c r="E8" s="8">
        <v>6403</v>
      </c>
      <c r="F8" s="8">
        <v>620</v>
      </c>
      <c r="G8" s="8">
        <v>7080</v>
      </c>
      <c r="H8" s="8">
        <v>502</v>
      </c>
      <c r="I8" s="8">
        <v>16305</v>
      </c>
      <c r="J8" s="2">
        <v>111247.12</v>
      </c>
      <c r="K8" s="2">
        <v>206581.51</v>
      </c>
      <c r="L8" s="11">
        <f t="shared" si="0"/>
        <v>0.85696052176451865</v>
      </c>
      <c r="N8" s="1">
        <f t="shared" si="1"/>
        <v>1.8569605217645186</v>
      </c>
      <c r="O8" s="1">
        <f t="shared" si="2"/>
        <v>0.16666666666666666</v>
      </c>
      <c r="P8" s="1">
        <f t="shared" si="3"/>
        <v>1.1086652753614767</v>
      </c>
      <c r="Q8" s="1">
        <f t="shared" si="4"/>
        <v>0.10866527536147674</v>
      </c>
      <c r="S8" s="2">
        <v>46000</v>
      </c>
      <c r="T8" s="2">
        <f t="shared" si="5"/>
        <v>85000</v>
      </c>
      <c r="U8" s="2">
        <f t="shared" si="6"/>
        <v>39000</v>
      </c>
    </row>
    <row r="9" spans="2:21">
      <c r="B9" s="1">
        <v>2021</v>
      </c>
      <c r="C9" s="2">
        <v>1598523.09</v>
      </c>
      <c r="D9" s="2"/>
      <c r="E9" s="8">
        <v>6403</v>
      </c>
      <c r="F9" s="8">
        <v>620</v>
      </c>
      <c r="G9" s="8">
        <v>7075</v>
      </c>
      <c r="H9" s="8">
        <v>702</v>
      </c>
      <c r="I9" s="8">
        <v>16307</v>
      </c>
      <c r="J9" s="2">
        <v>89853.84</v>
      </c>
      <c r="K9" s="2">
        <v>147513.51999999999</v>
      </c>
      <c r="L9" s="11">
        <f t="shared" si="0"/>
        <v>0.64170524042155563</v>
      </c>
      <c r="N9" s="1">
        <f t="shared" si="1"/>
        <v>1.6417052404215557</v>
      </c>
      <c r="O9" s="1">
        <f t="shared" si="2"/>
        <v>0.16666666666666666</v>
      </c>
      <c r="P9" s="1">
        <f t="shared" si="3"/>
        <v>1.0861318037472552</v>
      </c>
      <c r="Q9" s="1">
        <f t="shared" si="4"/>
        <v>8.6131803747255153E-2</v>
      </c>
      <c r="S9" s="2">
        <v>45000</v>
      </c>
      <c r="T9" s="2">
        <f t="shared" si="5"/>
        <v>74000</v>
      </c>
      <c r="U9" s="2">
        <f t="shared" si="6"/>
        <v>29000</v>
      </c>
    </row>
    <row r="10" spans="2:21">
      <c r="B10" s="1">
        <v>2022</v>
      </c>
      <c r="C10" s="2">
        <v>2360570.96</v>
      </c>
      <c r="D10" s="2"/>
      <c r="E10" s="8">
        <v>6403</v>
      </c>
      <c r="F10" s="8">
        <v>620</v>
      </c>
      <c r="G10" s="8">
        <v>7082</v>
      </c>
      <c r="H10" s="8">
        <v>202</v>
      </c>
      <c r="I10" s="8">
        <v>16310</v>
      </c>
      <c r="J10" s="2">
        <v>119773.18</v>
      </c>
      <c r="K10" s="2">
        <v>364815.19</v>
      </c>
      <c r="L10" s="11">
        <f t="shared" si="0"/>
        <v>2.0458838113841513</v>
      </c>
      <c r="N10" s="1">
        <f t="shared" si="1"/>
        <v>3.0458838113841513</v>
      </c>
      <c r="O10" s="1">
        <f t="shared" si="2"/>
        <v>0.16666666666666666</v>
      </c>
      <c r="P10" s="1">
        <f t="shared" si="3"/>
        <v>1.2039789357571276</v>
      </c>
      <c r="Q10" s="1">
        <f t="shared" si="4"/>
        <v>0.20397893575712756</v>
      </c>
      <c r="S10" s="2">
        <v>29400</v>
      </c>
      <c r="T10" s="2">
        <f t="shared" si="5"/>
        <v>90000</v>
      </c>
      <c r="U10" s="2">
        <f t="shared" si="6"/>
        <v>60600</v>
      </c>
    </row>
    <row r="11" spans="2:21">
      <c r="C11" s="2"/>
      <c r="D11" s="2"/>
      <c r="E11" s="8">
        <v>6403</v>
      </c>
      <c r="F11" s="8">
        <v>620</v>
      </c>
      <c r="G11" s="8">
        <v>7081</v>
      </c>
      <c r="H11" s="8">
        <v>802</v>
      </c>
      <c r="I11" s="8">
        <v>16320</v>
      </c>
      <c r="J11" s="2">
        <v>15777.02</v>
      </c>
      <c r="K11" s="2">
        <v>36022.410000000003</v>
      </c>
      <c r="L11" s="11">
        <f t="shared" si="0"/>
        <v>1.2832201518410957</v>
      </c>
      <c r="N11" s="1">
        <f t="shared" si="1"/>
        <v>2.2832201518410957</v>
      </c>
      <c r="O11" s="1">
        <f t="shared" si="2"/>
        <v>0.16666666666666666</v>
      </c>
      <c r="P11" s="1">
        <f t="shared" si="3"/>
        <v>1.1475139261684748</v>
      </c>
      <c r="Q11" s="1">
        <f t="shared" si="4"/>
        <v>0.14751392616847481</v>
      </c>
      <c r="S11" s="2">
        <v>17548.900000000001</v>
      </c>
      <c r="T11" s="2">
        <f t="shared" si="5"/>
        <v>40000</v>
      </c>
      <c r="U11" s="2">
        <f t="shared" si="6"/>
        <v>22451.1</v>
      </c>
    </row>
    <row r="12" spans="2:21">
      <c r="C12" s="2"/>
      <c r="D12" s="6"/>
      <c r="E12" s="8">
        <v>6403</v>
      </c>
      <c r="F12" s="8">
        <v>620</v>
      </c>
      <c r="G12" s="8">
        <v>7083</v>
      </c>
      <c r="H12" s="8">
        <v>602</v>
      </c>
      <c r="I12" s="8">
        <v>16330</v>
      </c>
      <c r="J12" s="2">
        <v>34336.83</v>
      </c>
      <c r="K12" s="2">
        <v>66213.27</v>
      </c>
      <c r="L12" s="11">
        <f t="shared" si="0"/>
        <v>0.92834545297279925</v>
      </c>
      <c r="N12" s="1">
        <f t="shared" si="1"/>
        <v>1.9283454529727992</v>
      </c>
      <c r="O12" s="1">
        <f t="shared" si="2"/>
        <v>0.16666666666666666</v>
      </c>
      <c r="P12" s="1">
        <f t="shared" si="3"/>
        <v>1.1156572868547618</v>
      </c>
      <c r="Q12" s="1">
        <f t="shared" si="4"/>
        <v>0.11565728685476184</v>
      </c>
      <c r="S12" s="2">
        <v>15451.09</v>
      </c>
      <c r="T12" s="2">
        <f t="shared" si="5"/>
        <v>30000</v>
      </c>
      <c r="U12" s="2">
        <f t="shared" si="6"/>
        <v>14548.91</v>
      </c>
    </row>
    <row r="13" spans="2:21">
      <c r="C13" s="2"/>
      <c r="D13" s="2"/>
      <c r="E13" s="13"/>
      <c r="F13" s="13"/>
      <c r="G13" s="2"/>
      <c r="H13" s="2"/>
      <c r="I13" s="9" t="s">
        <v>17</v>
      </c>
      <c r="J13" s="2">
        <f>SUM(J6:J12)-C6</f>
        <v>-3469.7700000000186</v>
      </c>
      <c r="K13" s="2">
        <f>SUM(K6:K12)-C10</f>
        <v>-4311.3499999996275</v>
      </c>
      <c r="S13" s="14">
        <f t="shared" ref="S13:T13" si="7">SUM(S6:S12)</f>
        <v>260193.99</v>
      </c>
      <c r="T13" s="14">
        <f t="shared" si="7"/>
        <v>539000</v>
      </c>
      <c r="U13" s="14">
        <f>SUM(U6:U12)</f>
        <v>278806.00999999995</v>
      </c>
    </row>
    <row r="14" spans="2:21">
      <c r="C14" s="2"/>
      <c r="D14" s="2"/>
      <c r="E14" s="2"/>
      <c r="F14" s="2"/>
      <c r="G14" s="2"/>
      <c r="H14" s="2"/>
      <c r="I14" s="12" t="s">
        <v>18</v>
      </c>
      <c r="J14" s="2">
        <v>3469.77</v>
      </c>
      <c r="K14" s="2">
        <v>4311.3500000000004</v>
      </c>
      <c r="S14" s="5"/>
    </row>
    <row r="15" spans="2:21">
      <c r="C15" s="2"/>
      <c r="D15" s="2"/>
      <c r="E15" s="2"/>
      <c r="F15" s="2"/>
      <c r="G15" s="2"/>
      <c r="H15" s="2"/>
      <c r="I15" s="9" t="s">
        <v>19</v>
      </c>
      <c r="J15" s="2">
        <f>+J13+J14</f>
        <v>-1.8644641386345029E-11</v>
      </c>
      <c r="K15" s="2">
        <f t="shared" ref="K15" si="8">+K13+K14</f>
        <v>3.7289282772690058E-10</v>
      </c>
      <c r="S15" s="5"/>
    </row>
    <row r="16" spans="2:21">
      <c r="C16" s="2"/>
      <c r="D16" s="2"/>
      <c r="E16" s="2"/>
      <c r="F16" s="2"/>
      <c r="G16" s="2"/>
      <c r="H16" s="2"/>
      <c r="I16" s="10"/>
      <c r="J16" s="2"/>
      <c r="S16" s="5"/>
    </row>
    <row r="17" spans="3:10">
      <c r="C17" s="2"/>
      <c r="D17" s="2"/>
      <c r="E17" s="2"/>
      <c r="F17" s="2"/>
      <c r="G17" s="2"/>
      <c r="H17" s="2"/>
      <c r="I17" s="2"/>
      <c r="J17" s="2"/>
    </row>
    <row r="18" spans="3:10">
      <c r="C18" s="2"/>
      <c r="D18" s="2"/>
      <c r="E18" s="2"/>
      <c r="F18" s="2"/>
      <c r="G18" s="2"/>
      <c r="H18" s="2"/>
      <c r="I18" s="2"/>
      <c r="J18" s="2"/>
    </row>
    <row r="19" spans="3:10">
      <c r="C19" s="2"/>
      <c r="D19" s="2"/>
      <c r="E19" s="2"/>
      <c r="F19" s="2"/>
      <c r="G19" s="2"/>
      <c r="H19" s="2"/>
      <c r="I19" s="2"/>
      <c r="J19" s="2"/>
    </row>
    <row r="20" spans="3:10">
      <c r="C20" s="2"/>
      <c r="D20" s="2"/>
      <c r="E20" s="2"/>
      <c r="F20" s="2"/>
      <c r="G20" s="2"/>
      <c r="H20" s="2"/>
      <c r="I20" s="2"/>
      <c r="J20" s="2"/>
    </row>
  </sheetData>
  <mergeCells count="2">
    <mergeCell ref="J4:K4"/>
    <mergeCell ref="S4:U4"/>
  </mergeCells>
  <pageMargins left="0.7" right="0.7" top="0.75" bottom="0.75" header="0.3" footer="0.3"/>
  <pageSetup scale="9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HESSELTINE, SARAH</DisplayName>
        <AccountId>66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7361541C-CC43-4534-9B77-795B60616EEE}"/>
</file>

<file path=customXml/itemProps2.xml><?xml version="1.0" encoding="utf-8"?>
<ds:datastoreItem xmlns:ds="http://schemas.openxmlformats.org/officeDocument/2006/customXml" ds:itemID="{2D57879C-BD72-473B-9A39-A3871A0E0C01}"/>
</file>

<file path=customXml/itemProps3.xml><?xml version="1.0" encoding="utf-8"?>
<ds:datastoreItem xmlns:ds="http://schemas.openxmlformats.org/officeDocument/2006/customXml" ds:itemID="{6D6BDBA9-6B93-4B4F-A6D7-E164D9148D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HESSELTINE, SARAH</dc:creator>
  <cp:keywords/>
  <dc:description/>
  <cp:lastModifiedBy>Jennifer Mansh</cp:lastModifiedBy>
  <cp:revision/>
  <dcterms:created xsi:type="dcterms:W3CDTF">2022-12-22T14:44:28Z</dcterms:created>
  <dcterms:modified xsi:type="dcterms:W3CDTF">2023-06-04T19:01:38Z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